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2021" sheetId="2" r:id="rId1"/>
    <sheet name="2022" sheetId="5" r:id="rId2"/>
    <sheet name="Feuil1" sheetId="4" r:id="rId3"/>
  </sheets>
  <definedNames>
    <definedName name="_xlnm.Print_Titles" localSheetId="0">'2021'!$8:$9</definedName>
    <definedName name="_xlnm.Print_Titles" localSheetId="1">'2022'!$8:$9</definedName>
    <definedName name="_xlnm.Print_Area" localSheetId="0">'2021'!$A$1:$F$47</definedName>
    <definedName name="_xlnm.Print_Area" localSheetId="1">'2022'!$A$1:$F$49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F14" i="4"/>
  <c r="F12" i="4"/>
  <c r="F9" i="4"/>
  <c r="D8" i="4"/>
  <c r="D9" i="4"/>
  <c r="D10" i="4"/>
  <c r="D11" i="4"/>
  <c r="D12" i="4"/>
  <c r="D13" i="4"/>
  <c r="D14" i="4"/>
  <c r="D20" i="4"/>
  <c r="D22" i="4"/>
  <c r="D7" i="4"/>
  <c r="B14" i="4"/>
  <c r="C33" i="2" l="1"/>
  <c r="F41" i="5" l="1"/>
  <c r="E41" i="5"/>
  <c r="C41" i="5"/>
  <c r="B41" i="5"/>
  <c r="C32" i="5"/>
  <c r="B32" i="5"/>
  <c r="C29" i="5"/>
  <c r="B29" i="5"/>
  <c r="C23" i="5"/>
  <c r="B23" i="5"/>
  <c r="F16" i="5"/>
  <c r="E16" i="5"/>
  <c r="C16" i="5"/>
  <c r="B16" i="5"/>
  <c r="F10" i="5"/>
  <c r="F40" i="5" s="1"/>
  <c r="F45" i="5" s="1"/>
  <c r="E10" i="5"/>
  <c r="C10" i="5"/>
  <c r="C40" i="5" s="1"/>
  <c r="C45" i="5" s="1"/>
  <c r="B10" i="5"/>
  <c r="E40" i="5" l="1"/>
  <c r="E45" i="5" s="1"/>
  <c r="B40" i="5"/>
  <c r="B45" i="5" s="1"/>
  <c r="F41" i="2"/>
  <c r="E41" i="2"/>
  <c r="C41" i="2"/>
  <c r="B41" i="2"/>
  <c r="C32" i="2"/>
  <c r="B32" i="2"/>
  <c r="C29" i="2"/>
  <c r="B29" i="2"/>
  <c r="C23" i="2"/>
  <c r="B23" i="2"/>
  <c r="F16" i="2"/>
  <c r="E16" i="2"/>
  <c r="C16" i="2"/>
  <c r="B16" i="2"/>
  <c r="F10" i="2"/>
  <c r="E10" i="2"/>
  <c r="C10" i="2"/>
  <c r="B10" i="2"/>
  <c r="F40" i="2" l="1"/>
  <c r="F45" i="2" s="1"/>
  <c r="C40" i="2"/>
  <c r="C45" i="2" s="1"/>
  <c r="E40" i="2"/>
  <c r="E45" i="2" s="1"/>
  <c r="B40" i="2"/>
  <c r="B45" i="2" s="1"/>
  <c r="H45" i="2" l="1"/>
</calcChain>
</file>

<file path=xl/sharedStrings.xml><?xml version="1.0" encoding="utf-8"?>
<sst xmlns="http://schemas.openxmlformats.org/spreadsheetml/2006/main" count="189" uniqueCount="95">
  <si>
    <t>CHARGES</t>
  </si>
  <si>
    <t>PREVISIONNEL (€)</t>
  </si>
  <si>
    <t>REALISE (€)</t>
  </si>
  <si>
    <t>PRODUITS</t>
  </si>
  <si>
    <t>60 - Achat</t>
  </si>
  <si>
    <t>70 - Vente de produits finis, prestations de services, marchandises</t>
  </si>
  <si>
    <t>61 - Services extérieurs</t>
  </si>
  <si>
    <t>74- Subventions d’exploitation</t>
  </si>
  <si>
    <t>62 - Autres services extérieurs</t>
  </si>
  <si>
    <t>Autres :</t>
  </si>
  <si>
    <t>63 - Impôts et taxes</t>
  </si>
  <si>
    <t>Autres impôts et taxes</t>
  </si>
  <si>
    <t>64- Charges de personnel</t>
  </si>
  <si>
    <t>75 - Autres produits de gestion courante</t>
  </si>
  <si>
    <t>65- Autres charges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</si>
  <si>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</si>
  <si>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</si>
  <si>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</si>
  <si>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</si>
  <si>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</si>
  <si>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</si>
  <si>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</si>
  <si>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</si>
  <si>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</si>
  <si>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</si>
  <si>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</si>
  <si>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TOTAL DES CHARGES</t>
  </si>
  <si>
    <t>TOTAL DES PRODUITS</t>
  </si>
  <si>
    <t>Budget du projet</t>
  </si>
  <si>
    <t>Achats d'études et de prestations de services (préciser la nature)</t>
  </si>
  <si>
    <t>Le budget prévisionnel doit être détaillé et équilibré (total des charges = total des produits).</t>
  </si>
  <si>
    <t>Achats non stockés de matières et de fournitures (préciser la nature)</t>
  </si>
  <si>
    <t>Fournitures non stockables (eau, énergie)
(préciser la nature)</t>
  </si>
  <si>
    <t>Locations 
(préciser la nature)</t>
  </si>
  <si>
    <t>Entretien et réparation
(préciser la nature)</t>
  </si>
  <si>
    <t>Assurance
(préciser la nature)</t>
  </si>
  <si>
    <t>Documentation
(préciser la nature)</t>
  </si>
  <si>
    <t>Rémunérations intermédiaires et honoraires
(préciser la nature)</t>
  </si>
  <si>
    <t>Publicité, publication
(préciser la nature)</t>
  </si>
  <si>
    <t>Déplacements, missions
(préciser la nature)</t>
  </si>
  <si>
    <t>Frais postaux et de télécommunications
(préciser la nature)</t>
  </si>
  <si>
    <t>Services bancaires, autres
(préciser la nature)</t>
  </si>
  <si>
    <t>Impôts et taxes sur rémunération
(préciser la nature)</t>
  </si>
  <si>
    <t>Rémunération des personnels
(préciser la nature)</t>
  </si>
  <si>
    <t>Charges sociales 
(préciser la nature)</t>
  </si>
  <si>
    <t>Autres charges de personnel
(préciser la nature)</t>
  </si>
  <si>
    <t>Secours en nature 
(préciser la nature)</t>
  </si>
  <si>
    <t>Prestation de services
(préciser la nature)</t>
  </si>
  <si>
    <t>Vente de marchandises
(préciser la nature)</t>
  </si>
  <si>
    <t>Produits des activités annexes
(préciser la nature)</t>
  </si>
  <si>
    <t>ARS
(préciser l'objet du financement)</t>
  </si>
  <si>
    <t>CAF
(préciser l'objet du financement)</t>
  </si>
  <si>
    <t>CNSA
(préciser l'objet du financement)</t>
  </si>
  <si>
    <t>Financement européen
(préciser l'objet du financement)</t>
  </si>
  <si>
    <t>Préciser l'organisme financeur et l'objet du financement</t>
  </si>
  <si>
    <t>Dont cotisations (préciser la nature)</t>
  </si>
  <si>
    <t>Dons en nature (préciser la nature)</t>
  </si>
  <si>
    <t>BUDGET 2021</t>
  </si>
  <si>
    <t>Conférence des Financeurs 
(préciser l'objet de la demande de financement)</t>
  </si>
  <si>
    <t>Conseil départemental
(préciser l'objet du financement)</t>
  </si>
  <si>
    <t>Cachet de la structure</t>
  </si>
  <si>
    <t>Nom du responsable de la structure</t>
  </si>
  <si>
    <t>Fonction du responsable de la structure</t>
  </si>
  <si>
    <t>Signature du responsable de la structure</t>
  </si>
  <si>
    <t xml:space="preserve">Conférence des Financeurs </t>
  </si>
  <si>
    <t>Appel à projets 2021-2022</t>
  </si>
  <si>
    <t>BUDGET 2022</t>
  </si>
  <si>
    <t>Les colonnes concernant le "réalisé" ne sont pas à remplir pour le dossier de candidature - L'investissement devra être complété par les devis</t>
  </si>
  <si>
    <t>Mise à disposition gratuite de biens et prestations
(Locaux Ville)</t>
  </si>
  <si>
    <t>Personnel bénévole
(activités, ecrivain public)</t>
  </si>
  <si>
    <t>Prestations en nature ((Locaux Ville))</t>
  </si>
  <si>
    <t>Bénévolat ((activités, ecrivain public)</t>
  </si>
  <si>
    <t>CNAV 
(Bien Vieillir)</t>
  </si>
  <si>
    <t>Autres fournitures
(petite alimentation gobelet etc)</t>
  </si>
  <si>
    <t>Fourniture d'entretien et de petit équipement
(protocole COVID + petites fournitures d'activités)</t>
  </si>
  <si>
    <t>Sous-traitance générale 
(intervenants exterieurs atelier bien être, sorties C)</t>
  </si>
  <si>
    <t>Divers
(prorata cot FD95)</t>
  </si>
  <si>
    <t>Collectivités territoriales autres  que communes : Etat : emploi franc
(préciser l'objet du financement)</t>
  </si>
  <si>
    <t>Commune(s) : Argenteuil
sub de fonct droit commun prorata)</t>
  </si>
  <si>
    <t>Les Pépites d'Argent</t>
  </si>
  <si>
    <t xml:space="preserve">Bernard RODARIE, </t>
  </si>
  <si>
    <t>Président</t>
  </si>
  <si>
    <t>parking</t>
  </si>
  <si>
    <t>maif</t>
  </si>
  <si>
    <t>cotisation FD</t>
  </si>
  <si>
    <t>elisfa</t>
  </si>
  <si>
    <t>France benevolat</t>
  </si>
  <si>
    <t>log assist</t>
  </si>
  <si>
    <t>lo assist</t>
  </si>
  <si>
    <t>reflex</t>
  </si>
  <si>
    <t>gel</t>
  </si>
  <si>
    <t>honoraire</t>
  </si>
  <si>
    <t>montant</t>
  </si>
  <si>
    <t>%</t>
  </si>
  <si>
    <t>Paraphe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</si>
</sst>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4F81BD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548DD4"/>
      </left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4" fontId="10" fillId="3" borderId="5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3" xfId="0" applyFont="1" applyBorder="1" applyAlignment="1">
      <alignment wrapText="1"/>
    </xf>
    <xf numFmtId="44" fontId="8" fillId="0" borderId="0" xfId="0" applyNumberFormat="1" applyFont="1" applyAlignment="1">
      <alignment wrapText="1"/>
    </xf>
    <xf numFmtId="9" fontId="0" fillId="0" borderId="0" xfId="0" applyNumberFormat="1"/>
    <xf numFmtId="0" fontId="0" fillId="6" borderId="0" xfId="0" applyFill="1"/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7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44" fontId="13" fillId="7" borderId="0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38" workbookViewId="0">
      <selection activeCell="H40" sqref="H40"/>
    </sheetView>
  </sheetViews>
  <sheetFormatPr baseColWidth="10" defaultColWidth="11.453125" defaultRowHeight="14.5" x14ac:dyDescent="0.35"/>
  <cols>
    <col min="1" max="1" width="24.26953125" style="1" customWidth="1"/>
    <col min="2" max="3" width="16.7265625" style="1" customWidth="1"/>
    <col min="4" max="4" width="24.26953125" style="1" customWidth="1"/>
    <col min="5" max="6" width="16.7265625" style="1" customWidth="1"/>
    <col min="7" max="16384" width="11.453125" style="1"/>
  </cols>
  <sheetData>
    <row r="1" spans="1:6" ht="24" customHeight="1" thickBot="1" x14ac:dyDescent="0.6">
      <c r="A1" s="36" t="s">
        <v>65</v>
      </c>
      <c r="B1" s="37"/>
      <c r="C1" s="37"/>
      <c r="D1" s="37"/>
      <c r="E1" s="37"/>
      <c r="F1" s="38"/>
    </row>
    <row r="3" spans="1:6" ht="21" x14ac:dyDescent="0.5">
      <c r="A3" s="39" t="s">
        <v>28</v>
      </c>
      <c r="B3" s="40"/>
      <c r="C3" s="40"/>
      <c r="D3" s="40"/>
      <c r="E3" s="40"/>
      <c r="F3" s="40"/>
    </row>
    <row r="4" spans="1:6" ht="21" x14ac:dyDescent="0.5">
      <c r="A4" s="39" t="s">
        <v>79</v>
      </c>
      <c r="B4" s="40"/>
      <c r="C4" s="40"/>
      <c r="D4" s="40"/>
      <c r="E4" s="40"/>
      <c r="F4" s="40"/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41" t="s">
        <v>30</v>
      </c>
      <c r="B6" s="42"/>
      <c r="C6" s="42"/>
      <c r="D6" s="42"/>
      <c r="E6" s="42"/>
      <c r="F6" s="42"/>
    </row>
    <row r="7" spans="1:6" ht="39" customHeight="1" thickBot="1" x14ac:dyDescent="0.4">
      <c r="A7" s="41" t="s">
        <v>67</v>
      </c>
      <c r="B7" s="42"/>
      <c r="C7" s="42"/>
      <c r="D7" s="42"/>
      <c r="E7" s="42"/>
      <c r="F7" s="42"/>
    </row>
    <row r="8" spans="1:6" s="4" customFormat="1" ht="13.5" thickBot="1" x14ac:dyDescent="0.35">
      <c r="A8" s="47" t="s">
        <v>57</v>
      </c>
      <c r="B8" s="48"/>
      <c r="C8" s="48"/>
      <c r="D8" s="48"/>
      <c r="E8" s="48"/>
      <c r="F8" s="49"/>
    </row>
    <row r="9" spans="1:6" s="4" customFormat="1" ht="13.5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.5" thickBot="1" x14ac:dyDescent="0.35">
      <c r="A10" s="8" t="s">
        <v>4</v>
      </c>
      <c r="B10" s="9">
        <f>B11+B12+B13+B14+B15</f>
        <v>2000</v>
      </c>
      <c r="C10" s="9">
        <f>C11+C12+C13+C14+C15</f>
        <v>1535</v>
      </c>
      <c r="D10" s="10" t="s">
        <v>5</v>
      </c>
      <c r="E10" s="11">
        <f>E11+E12+E13+E14+E15</f>
        <v>0</v>
      </c>
      <c r="F10" s="11">
        <f>F11+F12+F13+F14+F15</f>
        <v>0</v>
      </c>
    </row>
    <row r="11" spans="1:6" s="4" customFormat="1" ht="39.5" thickBot="1" x14ac:dyDescent="0.35">
      <c r="A11" s="12" t="s">
        <v>29</v>
      </c>
      <c r="B11" s="13"/>
      <c r="C11" s="14"/>
      <c r="D11" s="15" t="s">
        <v>47</v>
      </c>
      <c r="E11" s="16"/>
      <c r="F11" s="16"/>
    </row>
    <row r="12" spans="1:6" s="4" customFormat="1" ht="39.5" thickBot="1" x14ac:dyDescent="0.35">
      <c r="A12" s="12" t="s">
        <v>31</v>
      </c>
      <c r="B12" s="13"/>
      <c r="C12" s="14"/>
      <c r="D12" s="15" t="s">
        <v>48</v>
      </c>
      <c r="E12" s="16"/>
      <c r="F12" s="16"/>
    </row>
    <row r="13" spans="1:6" s="4" customFormat="1" ht="39.5" thickBot="1" x14ac:dyDescent="0.35">
      <c r="A13" s="12" t="s">
        <v>32</v>
      </c>
      <c r="B13" s="13"/>
      <c r="C13" s="14"/>
      <c r="D13" s="15" t="s">
        <v>49</v>
      </c>
      <c r="E13" s="16"/>
      <c r="F13" s="16"/>
    </row>
    <row r="14" spans="1:6" s="4" customFormat="1" ht="52.5" thickBot="1" x14ac:dyDescent="0.35">
      <c r="A14" s="12" t="s">
        <v>74</v>
      </c>
      <c r="B14" s="17">
        <v>1000</v>
      </c>
      <c r="C14" s="14">
        <v>635</v>
      </c>
      <c r="D14" s="15"/>
      <c r="E14" s="16"/>
      <c r="F14" s="16"/>
    </row>
    <row r="15" spans="1:6" s="4" customFormat="1" ht="39.5" thickBot="1" x14ac:dyDescent="0.35">
      <c r="A15" s="12" t="s">
        <v>73</v>
      </c>
      <c r="B15" s="13">
        <v>1000</v>
      </c>
      <c r="C15" s="14">
        <v>900</v>
      </c>
      <c r="D15" s="15"/>
      <c r="E15" s="16"/>
      <c r="F15" s="16"/>
    </row>
    <row r="16" spans="1:6" s="4" customFormat="1" ht="26.5" thickBot="1" x14ac:dyDescent="0.35">
      <c r="A16" s="8" t="s">
        <v>6</v>
      </c>
      <c r="B16" s="9">
        <f>B17+B18+B19+B20+B21+B22</f>
        <v>11106</v>
      </c>
      <c r="C16" s="9">
        <f>C17+C18+C19+C20+C21+C22</f>
        <v>8444.4700000000012</v>
      </c>
      <c r="D16" s="10" t="s">
        <v>7</v>
      </c>
      <c r="E16" s="11">
        <f>E17+E18+E19+E20+E21+E22+E23+E24+E25+E26+E27+E28+E29+E30+E31+E32+E33</f>
        <v>32550</v>
      </c>
      <c r="F16" s="11">
        <f>F17+F18+F19+F20+F21+F22+F23+F24+F25+F26+F27+F28+F29+F30+F31+F32+F33</f>
        <v>30295.620000000003</v>
      </c>
    </row>
    <row r="17" spans="1:6" s="4" customFormat="1" ht="39.5" thickBot="1" x14ac:dyDescent="0.35">
      <c r="A17" s="12" t="s">
        <v>75</v>
      </c>
      <c r="B17" s="13">
        <v>7500</v>
      </c>
      <c r="C17" s="14">
        <f>4928.35+149</f>
        <v>5077.3500000000004</v>
      </c>
      <c r="D17" s="25" t="s">
        <v>58</v>
      </c>
      <c r="E17" s="26">
        <v>3250</v>
      </c>
      <c r="F17" s="26">
        <v>3250</v>
      </c>
    </row>
    <row r="18" spans="1:6" s="4" customFormat="1" ht="65.5" thickBot="1" x14ac:dyDescent="0.35">
      <c r="A18" s="12" t="s">
        <v>33</v>
      </c>
      <c r="B18" s="17"/>
      <c r="C18" s="14"/>
      <c r="D18" s="15" t="s">
        <v>77</v>
      </c>
      <c r="E18" s="16">
        <v>1250</v>
      </c>
      <c r="F18" s="16">
        <v>1250</v>
      </c>
    </row>
    <row r="19" spans="1:6" s="4" customFormat="1" ht="39.5" thickBot="1" x14ac:dyDescent="0.35">
      <c r="A19" s="12" t="s">
        <v>34</v>
      </c>
      <c r="B19" s="13">
        <v>2050</v>
      </c>
      <c r="C19" s="14">
        <v>1841.57</v>
      </c>
      <c r="D19" s="15" t="s">
        <v>78</v>
      </c>
      <c r="E19" s="16">
        <v>18300</v>
      </c>
      <c r="F19" s="16">
        <v>16045.62</v>
      </c>
    </row>
    <row r="20" spans="1:6" s="4" customFormat="1" ht="26.5" thickBot="1" x14ac:dyDescent="0.35">
      <c r="A20" s="12" t="s">
        <v>35</v>
      </c>
      <c r="B20" s="13">
        <v>700</v>
      </c>
      <c r="C20" s="14">
        <v>694.09</v>
      </c>
      <c r="D20" s="25" t="s">
        <v>72</v>
      </c>
      <c r="E20" s="26">
        <v>9750</v>
      </c>
      <c r="F20" s="26">
        <v>9750</v>
      </c>
    </row>
    <row r="21" spans="1:6" s="4" customFormat="1" ht="39.5" thickBot="1" x14ac:dyDescent="0.35">
      <c r="A21" s="12" t="s">
        <v>36</v>
      </c>
      <c r="B21" s="13"/>
      <c r="C21" s="14"/>
      <c r="D21" s="15" t="s">
        <v>50</v>
      </c>
      <c r="E21" s="16"/>
      <c r="F21" s="16"/>
    </row>
    <row r="22" spans="1:6" s="4" customFormat="1" ht="39.5" thickBot="1" x14ac:dyDescent="0.35">
      <c r="A22" s="12" t="s">
        <v>76</v>
      </c>
      <c r="B22" s="13">
        <v>856</v>
      </c>
      <c r="C22" s="14">
        <v>831.46</v>
      </c>
      <c r="D22" s="15" t="s">
        <v>59</v>
      </c>
      <c r="E22" s="16"/>
      <c r="F22" s="16"/>
    </row>
    <row r="23" spans="1:6" s="4" customFormat="1" ht="39.5" thickBot="1" x14ac:dyDescent="0.35">
      <c r="A23" s="8" t="s">
        <v>8</v>
      </c>
      <c r="B23" s="9">
        <f>B24+B25+B26+B27+B28</f>
        <v>4195</v>
      </c>
      <c r="C23" s="9">
        <f>C24+C25+C26+C27+C28</f>
        <v>3512.67</v>
      </c>
      <c r="D23" s="15" t="s">
        <v>51</v>
      </c>
      <c r="E23" s="18"/>
      <c r="F23" s="16"/>
    </row>
    <row r="24" spans="1:6" s="4" customFormat="1" ht="39.5" thickBot="1" x14ac:dyDescent="0.35">
      <c r="A24" s="12" t="s">
        <v>37</v>
      </c>
      <c r="B24" s="17">
        <v>3100</v>
      </c>
      <c r="C24" s="14">
        <v>3512.67</v>
      </c>
      <c r="D24" s="15" t="s">
        <v>52</v>
      </c>
      <c r="E24" s="16"/>
      <c r="F24" s="16"/>
    </row>
    <row r="25" spans="1:6" s="4" customFormat="1" ht="39.5" thickBot="1" x14ac:dyDescent="0.35">
      <c r="A25" s="12" t="s">
        <v>38</v>
      </c>
      <c r="B25" s="17"/>
      <c r="C25" s="14"/>
      <c r="D25" s="15" t="s">
        <v>53</v>
      </c>
      <c r="E25" s="16"/>
      <c r="F25" s="16"/>
    </row>
    <row r="26" spans="1:6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6" s="4" customFormat="1" ht="39.5" thickBot="1" x14ac:dyDescent="0.35">
      <c r="A27" s="12" t="s">
        <v>40</v>
      </c>
      <c r="B27" s="13">
        <v>870</v>
      </c>
      <c r="C27" s="14"/>
      <c r="D27" s="25" t="s">
        <v>64</v>
      </c>
      <c r="E27" s="26"/>
      <c r="F27" s="26"/>
    </row>
    <row r="28" spans="1:6" s="4" customFormat="1" ht="26.5" thickBot="1" x14ac:dyDescent="0.35">
      <c r="A28" s="12" t="s">
        <v>41</v>
      </c>
      <c r="B28" s="13">
        <v>225</v>
      </c>
      <c r="C28" s="14"/>
      <c r="D28" s="19" t="s">
        <v>54</v>
      </c>
      <c r="E28" s="16"/>
      <c r="F28" s="16"/>
    </row>
    <row r="29" spans="1:6" s="4" customFormat="1" ht="26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54</v>
      </c>
      <c r="E29" s="16"/>
      <c r="F29" s="16"/>
    </row>
    <row r="30" spans="1:6" s="4" customFormat="1" ht="39.5" thickBot="1" x14ac:dyDescent="0.35">
      <c r="A30" s="12" t="s">
        <v>42</v>
      </c>
      <c r="B30" s="17"/>
      <c r="C30" s="14"/>
      <c r="D30" s="19" t="s">
        <v>54</v>
      </c>
      <c r="E30" s="16"/>
      <c r="F30" s="16"/>
    </row>
    <row r="31" spans="1:6" s="4" customFormat="1" ht="26.5" thickBot="1" x14ac:dyDescent="0.35">
      <c r="A31" s="12" t="s">
        <v>11</v>
      </c>
      <c r="B31" s="13"/>
      <c r="C31" s="14"/>
      <c r="D31" s="19" t="s">
        <v>54</v>
      </c>
      <c r="E31" s="16"/>
      <c r="F31" s="16"/>
    </row>
    <row r="32" spans="1:6" s="4" customFormat="1" ht="26.5" thickBot="1" x14ac:dyDescent="0.35">
      <c r="A32" s="8" t="s">
        <v>12</v>
      </c>
      <c r="B32" s="9">
        <f>B33+B34+B35</f>
        <v>16960</v>
      </c>
      <c r="C32" s="9">
        <f>C33+C34+C35</f>
        <v>16803.48</v>
      </c>
      <c r="D32" s="19" t="s">
        <v>54</v>
      </c>
      <c r="E32" s="16"/>
      <c r="F32" s="16"/>
    </row>
    <row r="33" spans="1:8" s="4" customFormat="1" ht="26.5" thickBot="1" x14ac:dyDescent="0.35">
      <c r="A33" s="12" t="s">
        <v>43</v>
      </c>
      <c r="B33" s="17">
        <v>12450</v>
      </c>
      <c r="C33" s="14">
        <f>12142.64+55</f>
        <v>12197.64</v>
      </c>
      <c r="D33" s="19" t="s">
        <v>54</v>
      </c>
      <c r="E33" s="16"/>
      <c r="F33" s="16"/>
    </row>
    <row r="34" spans="1:8" s="4" customFormat="1" ht="26.5" thickBot="1" x14ac:dyDescent="0.35">
      <c r="A34" s="12" t="s">
        <v>44</v>
      </c>
      <c r="B34" s="17">
        <v>4510</v>
      </c>
      <c r="C34" s="14">
        <v>4445.84</v>
      </c>
      <c r="D34" s="10" t="s">
        <v>13</v>
      </c>
      <c r="E34" s="11">
        <v>1711</v>
      </c>
      <c r="F34" s="11"/>
    </row>
    <row r="35" spans="1:8" s="4" customFormat="1" ht="26.5" thickBot="1" x14ac:dyDescent="0.35">
      <c r="A35" s="12" t="s">
        <v>45</v>
      </c>
      <c r="B35" s="17"/>
      <c r="C35" s="14">
        <v>160</v>
      </c>
      <c r="D35" s="15" t="s">
        <v>55</v>
      </c>
      <c r="E35" s="16">
        <v>1711</v>
      </c>
      <c r="F35" s="16">
        <v>1500</v>
      </c>
      <c r="G35" s="33"/>
      <c r="H35" s="33"/>
    </row>
    <row r="36" spans="1:8" s="4" customFormat="1" ht="26.5" thickBot="1" x14ac:dyDescent="0.35">
      <c r="A36" s="8" t="s">
        <v>14</v>
      </c>
      <c r="B36" s="24"/>
      <c r="C36" s="20"/>
      <c r="D36" s="10" t="s">
        <v>15</v>
      </c>
      <c r="E36" s="11"/>
      <c r="F36" s="11"/>
    </row>
    <row r="37" spans="1:8" s="4" customFormat="1" ht="13.5" thickBot="1" x14ac:dyDescent="0.35">
      <c r="A37" s="8" t="s">
        <v>16</v>
      </c>
      <c r="B37" s="9"/>
      <c r="C37" s="20"/>
      <c r="D37" s="10" t="s">
        <v>17</v>
      </c>
      <c r="E37" s="11"/>
      <c r="F37" s="11"/>
    </row>
    <row r="38" spans="1:8" s="4" customFormat="1" ht="26.5" thickBot="1" x14ac:dyDescent="0.35">
      <c r="A38" s="8" t="s">
        <v>18</v>
      </c>
      <c r="B38" s="9"/>
      <c r="C38" s="20"/>
      <c r="D38" s="10" t="s">
        <v>19</v>
      </c>
      <c r="E38" s="11"/>
      <c r="F38" s="11"/>
    </row>
    <row r="39" spans="1:8" s="4" customFormat="1" ht="39.5" thickBot="1" x14ac:dyDescent="0.35">
      <c r="A39" s="8" t="s">
        <v>20</v>
      </c>
      <c r="B39" s="9"/>
      <c r="C39" s="20"/>
      <c r="D39" s="10" t="s">
        <v>21</v>
      </c>
      <c r="E39" s="11"/>
      <c r="F39" s="11"/>
    </row>
    <row r="40" spans="1:8" s="4" customFormat="1" ht="26.5" thickBot="1" x14ac:dyDescent="0.35">
      <c r="A40" s="8" t="s">
        <v>22</v>
      </c>
      <c r="B40" s="9">
        <f>B10+B16+B23+B29+B32+B36+B37+B38+B39</f>
        <v>34261</v>
      </c>
      <c r="C40" s="9">
        <f>C10+C16+C23+C29+C32+C36+C37+C38+C39</f>
        <v>30295.620000000003</v>
      </c>
      <c r="D40" s="10" t="s">
        <v>23</v>
      </c>
      <c r="E40" s="11">
        <f>E10+E16+E34+E36+E37+E38+E39</f>
        <v>34261</v>
      </c>
      <c r="F40" s="11">
        <f>F10+F16+F34+F36+F37+F38+F39</f>
        <v>30295.620000000003</v>
      </c>
      <c r="H40" s="33"/>
    </row>
    <row r="41" spans="1:8" s="4" customFormat="1" ht="26.5" thickBot="1" x14ac:dyDescent="0.35">
      <c r="A41" s="8" t="s">
        <v>24</v>
      </c>
      <c r="B41" s="9">
        <f>B42+B43+B44</f>
        <v>43303</v>
      </c>
      <c r="C41" s="9">
        <f>C42+C43+C44</f>
        <v>43303</v>
      </c>
      <c r="D41" s="10" t="s">
        <v>25</v>
      </c>
      <c r="E41" s="11">
        <f>E42+E43+E44</f>
        <v>43303</v>
      </c>
      <c r="F41" s="11">
        <f>F42+F43+F44</f>
        <v>43303</v>
      </c>
    </row>
    <row r="42" spans="1:8" s="4" customFormat="1" ht="26.5" thickBot="1" x14ac:dyDescent="0.35">
      <c r="A42" s="12" t="s">
        <v>46</v>
      </c>
      <c r="B42" s="13"/>
      <c r="C42" s="14"/>
      <c r="D42" s="15" t="s">
        <v>71</v>
      </c>
      <c r="E42" s="16">
        <v>26303</v>
      </c>
      <c r="F42" s="16"/>
    </row>
    <row r="43" spans="1:8" s="4" customFormat="1" ht="39.5" thickBot="1" x14ac:dyDescent="0.35">
      <c r="A43" s="12" t="s">
        <v>68</v>
      </c>
      <c r="B43" s="13">
        <v>17000</v>
      </c>
      <c r="C43" s="14">
        <v>17000</v>
      </c>
      <c r="D43" s="15" t="s">
        <v>70</v>
      </c>
      <c r="E43" s="16">
        <v>17000</v>
      </c>
      <c r="F43" s="16">
        <v>17000</v>
      </c>
    </row>
    <row r="44" spans="1:8" s="4" customFormat="1" ht="26.5" thickBot="1" x14ac:dyDescent="0.35">
      <c r="A44" s="12" t="s">
        <v>69</v>
      </c>
      <c r="B44" s="13">
        <v>26303</v>
      </c>
      <c r="C44" s="14">
        <v>26303</v>
      </c>
      <c r="D44" s="15" t="s">
        <v>56</v>
      </c>
      <c r="E44" s="16"/>
      <c r="F44" s="16">
        <v>26303</v>
      </c>
    </row>
    <row r="45" spans="1:8" s="4" customFormat="1" ht="13.5" thickBot="1" x14ac:dyDescent="0.35">
      <c r="A45" s="21" t="s">
        <v>26</v>
      </c>
      <c r="B45" s="22">
        <f>B40+B41</f>
        <v>77564</v>
      </c>
      <c r="C45" s="22">
        <f>C40+C41</f>
        <v>73598.62</v>
      </c>
      <c r="D45" s="23" t="s">
        <v>27</v>
      </c>
      <c r="E45" s="22">
        <f>E40+E41</f>
        <v>77564</v>
      </c>
      <c r="F45" s="22">
        <f>F40+F41</f>
        <v>73598.62</v>
      </c>
      <c r="H45" s="33">
        <f>C45-F45</f>
        <v>0</v>
      </c>
    </row>
    <row r="46" spans="1:8" s="4" customFormat="1" ht="13.5" thickBot="1" x14ac:dyDescent="0.35">
      <c r="A46" s="50"/>
      <c r="B46" s="51"/>
      <c r="C46" s="51"/>
      <c r="D46" s="50"/>
      <c r="E46" s="51"/>
      <c r="F46" s="51"/>
      <c r="H46" s="33"/>
    </row>
    <row r="47" spans="1:8" s="4" customFormat="1" ht="13.5" thickBot="1" x14ac:dyDescent="0.35">
      <c r="A47" s="50"/>
      <c r="B47" s="51"/>
      <c r="C47" s="51"/>
      <c r="D47" s="50"/>
      <c r="E47" s="52" t="s">
        <v>94</v>
      </c>
      <c r="F47" s="53"/>
      <c r="H47" s="33"/>
    </row>
    <row r="48" spans="1:8" s="4" customFormat="1" ht="13" x14ac:dyDescent="0.3">
      <c r="A48" s="50"/>
      <c r="B48" s="51"/>
      <c r="C48" s="51"/>
      <c r="D48" s="50"/>
      <c r="E48" s="51"/>
      <c r="F48" s="51"/>
      <c r="H48" s="33"/>
    </row>
    <row r="49" spans="1:7" ht="15" thickBot="1" x14ac:dyDescent="0.4">
      <c r="A49" s="2"/>
      <c r="D49" s="54"/>
    </row>
    <row r="50" spans="1:7" ht="105.75" customHeight="1" thickTop="1" thickBot="1" x14ac:dyDescent="0.4">
      <c r="A50" s="32" t="s">
        <v>60</v>
      </c>
      <c r="B50" s="43"/>
      <c r="C50" s="44"/>
      <c r="D50" s="30" t="s">
        <v>63</v>
      </c>
      <c r="E50" s="43"/>
      <c r="F50" s="44"/>
      <c r="G50" s="29"/>
    </row>
    <row r="51" spans="1:7" ht="30" thickTop="1" thickBot="1" x14ac:dyDescent="0.4">
      <c r="A51" s="32" t="s">
        <v>61</v>
      </c>
      <c r="B51" s="43" t="s">
        <v>80</v>
      </c>
      <c r="C51" s="44"/>
      <c r="D51" s="31"/>
      <c r="E51" s="28"/>
      <c r="F51" s="28"/>
    </row>
    <row r="52" spans="1:7" ht="30" thickTop="1" thickBot="1" x14ac:dyDescent="0.4">
      <c r="A52" s="32" t="s">
        <v>62</v>
      </c>
      <c r="B52" s="45" t="s">
        <v>81</v>
      </c>
      <c r="C52" s="46"/>
      <c r="D52" s="29"/>
    </row>
    <row r="53" spans="1:7" ht="15" thickTop="1" x14ac:dyDescent="0.35">
      <c r="A53" s="28"/>
    </row>
  </sheetData>
  <mergeCells count="10">
    <mergeCell ref="B50:C50"/>
    <mergeCell ref="B51:C51"/>
    <mergeCell ref="B52:C52"/>
    <mergeCell ref="E50:F50"/>
    <mergeCell ref="A8:F8"/>
    <mergeCell ref="A1:F1"/>
    <mergeCell ref="A3:F3"/>
    <mergeCell ref="A4:F4"/>
    <mergeCell ref="A6:F6"/>
    <mergeCell ref="A7:F7"/>
  </mergeCells>
  <printOptions horizontalCentered="1" verticalCentered="1"/>
  <pageMargins left="0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40" workbookViewId="0">
      <selection activeCell="J18" sqref="J18"/>
    </sheetView>
  </sheetViews>
  <sheetFormatPr baseColWidth="10" defaultColWidth="11.453125" defaultRowHeight="14.5" x14ac:dyDescent="0.35"/>
  <cols>
    <col min="1" max="1" width="24.26953125" style="1" customWidth="1"/>
    <col min="2" max="3" width="16.7265625" style="1" customWidth="1"/>
    <col min="4" max="4" width="24.26953125" style="1" customWidth="1"/>
    <col min="5" max="6" width="16.7265625" style="1" customWidth="1"/>
    <col min="7" max="16384" width="11.453125" style="1"/>
  </cols>
  <sheetData>
    <row r="1" spans="1:6" ht="24" customHeight="1" thickBot="1" x14ac:dyDescent="0.6">
      <c r="A1" s="36" t="s">
        <v>65</v>
      </c>
      <c r="B1" s="37"/>
      <c r="C1" s="37"/>
      <c r="D1" s="37"/>
      <c r="E1" s="37"/>
      <c r="F1" s="38"/>
    </row>
    <row r="3" spans="1:6" ht="21" x14ac:dyDescent="0.5">
      <c r="A3" s="39" t="s">
        <v>28</v>
      </c>
      <c r="B3" s="40"/>
      <c r="C3" s="40"/>
      <c r="D3" s="40"/>
      <c r="E3" s="40"/>
      <c r="F3" s="40"/>
    </row>
    <row r="4" spans="1:6" ht="21" x14ac:dyDescent="0.5">
      <c r="A4" s="39" t="s">
        <v>79</v>
      </c>
      <c r="B4" s="40"/>
      <c r="C4" s="40"/>
      <c r="D4" s="40"/>
      <c r="E4" s="40"/>
      <c r="F4" s="40"/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41" t="s">
        <v>30</v>
      </c>
      <c r="B6" s="42"/>
      <c r="C6" s="42"/>
      <c r="D6" s="42"/>
      <c r="E6" s="42"/>
      <c r="F6" s="42"/>
    </row>
    <row r="7" spans="1:6" ht="39" customHeight="1" thickBot="1" x14ac:dyDescent="0.4">
      <c r="A7" s="41" t="s">
        <v>67</v>
      </c>
      <c r="B7" s="42"/>
      <c r="C7" s="42"/>
      <c r="D7" s="42"/>
      <c r="E7" s="42"/>
      <c r="F7" s="42"/>
    </row>
    <row r="8" spans="1:6" s="4" customFormat="1" ht="13.5" thickBot="1" x14ac:dyDescent="0.35">
      <c r="A8" s="47" t="s">
        <v>66</v>
      </c>
      <c r="B8" s="48"/>
      <c r="C8" s="48"/>
      <c r="D8" s="48"/>
      <c r="E8" s="48"/>
      <c r="F8" s="49"/>
    </row>
    <row r="9" spans="1:6" s="4" customFormat="1" ht="13.5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.5" thickBot="1" x14ac:dyDescent="0.35">
      <c r="A10" s="8" t="s">
        <v>4</v>
      </c>
      <c r="B10" s="9">
        <f>B11+B12+B13+B14+B15</f>
        <v>2000</v>
      </c>
      <c r="C10" s="9">
        <f>C11+C12+C13+C14+C15</f>
        <v>0</v>
      </c>
      <c r="D10" s="10" t="s">
        <v>5</v>
      </c>
      <c r="E10" s="11">
        <f>E11+E12+E13+E14+E15</f>
        <v>0</v>
      </c>
      <c r="F10" s="11">
        <f>F11+F12+F13+F14+F15</f>
        <v>0</v>
      </c>
    </row>
    <row r="11" spans="1:6" s="4" customFormat="1" ht="39.5" thickBot="1" x14ac:dyDescent="0.35">
      <c r="A11" s="12" t="s">
        <v>29</v>
      </c>
      <c r="B11" s="13"/>
      <c r="C11" s="14"/>
      <c r="D11" s="15" t="s">
        <v>47</v>
      </c>
      <c r="E11" s="16"/>
      <c r="F11" s="16"/>
    </row>
    <row r="12" spans="1:6" s="4" customFormat="1" ht="39.5" thickBot="1" x14ac:dyDescent="0.35">
      <c r="A12" s="12" t="s">
        <v>31</v>
      </c>
      <c r="B12" s="13"/>
      <c r="C12" s="14"/>
      <c r="D12" s="15" t="s">
        <v>48</v>
      </c>
      <c r="E12" s="16"/>
      <c r="F12" s="16"/>
    </row>
    <row r="13" spans="1:6" s="4" customFormat="1" ht="39.5" thickBot="1" x14ac:dyDescent="0.35">
      <c r="A13" s="12" t="s">
        <v>32</v>
      </c>
      <c r="B13" s="13"/>
      <c r="C13" s="14"/>
      <c r="D13" s="15" t="s">
        <v>49</v>
      </c>
      <c r="E13" s="16"/>
      <c r="F13" s="16"/>
    </row>
    <row r="14" spans="1:6" s="4" customFormat="1" ht="52.5" thickBot="1" x14ac:dyDescent="0.35">
      <c r="A14" s="12" t="s">
        <v>74</v>
      </c>
      <c r="B14" s="17">
        <v>1000</v>
      </c>
      <c r="C14" s="14"/>
      <c r="D14" s="15"/>
      <c r="E14" s="16"/>
      <c r="F14" s="16"/>
    </row>
    <row r="15" spans="1:6" s="4" customFormat="1" ht="39.5" thickBot="1" x14ac:dyDescent="0.35">
      <c r="A15" s="12" t="s">
        <v>73</v>
      </c>
      <c r="B15" s="13">
        <v>1000</v>
      </c>
      <c r="C15" s="14"/>
      <c r="D15" s="15"/>
      <c r="E15" s="16"/>
      <c r="F15" s="16"/>
    </row>
    <row r="16" spans="1:6" s="4" customFormat="1" ht="26.5" thickBot="1" x14ac:dyDescent="0.35">
      <c r="A16" s="8" t="s">
        <v>6</v>
      </c>
      <c r="B16" s="9">
        <f>B17+B18+B19+B20+B21+B22</f>
        <v>11106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32550</v>
      </c>
      <c r="F16" s="11">
        <f>F17+F18+F19+F20+F21+F22+F23+F24+F25+F26+F27+F28+F29+F30+F31+F32+F33</f>
        <v>0</v>
      </c>
    </row>
    <row r="17" spans="1:6" s="4" customFormat="1" ht="39.5" thickBot="1" x14ac:dyDescent="0.35">
      <c r="A17" s="12" t="s">
        <v>75</v>
      </c>
      <c r="B17" s="13">
        <v>7500</v>
      </c>
      <c r="C17" s="14"/>
      <c r="D17" s="25" t="s">
        <v>58</v>
      </c>
      <c r="E17" s="26">
        <v>3250</v>
      </c>
      <c r="F17" s="26"/>
    </row>
    <row r="18" spans="1:6" s="4" customFormat="1" ht="65.5" thickBot="1" x14ac:dyDescent="0.35">
      <c r="A18" s="12" t="s">
        <v>33</v>
      </c>
      <c r="B18" s="17"/>
      <c r="C18" s="14"/>
      <c r="D18" s="15" t="s">
        <v>77</v>
      </c>
      <c r="E18" s="16">
        <v>1250</v>
      </c>
      <c r="F18" s="16"/>
    </row>
    <row r="19" spans="1:6" s="4" customFormat="1" ht="39.5" thickBot="1" x14ac:dyDescent="0.35">
      <c r="A19" s="12" t="s">
        <v>34</v>
      </c>
      <c r="B19" s="13">
        <v>2050</v>
      </c>
      <c r="C19" s="14"/>
      <c r="D19" s="15" t="s">
        <v>78</v>
      </c>
      <c r="E19" s="16">
        <v>18300</v>
      </c>
      <c r="F19" s="16"/>
    </row>
    <row r="20" spans="1:6" s="4" customFormat="1" ht="26.5" thickBot="1" x14ac:dyDescent="0.35">
      <c r="A20" s="12" t="s">
        <v>35</v>
      </c>
      <c r="B20" s="13">
        <v>700</v>
      </c>
      <c r="C20" s="14"/>
      <c r="D20" s="25" t="s">
        <v>72</v>
      </c>
      <c r="E20" s="26">
        <v>9750</v>
      </c>
      <c r="F20" s="26"/>
    </row>
    <row r="21" spans="1:6" s="4" customFormat="1" ht="39.5" thickBot="1" x14ac:dyDescent="0.35">
      <c r="A21" s="12" t="s">
        <v>36</v>
      </c>
      <c r="B21" s="13"/>
      <c r="C21" s="14"/>
      <c r="D21" s="15" t="s">
        <v>50</v>
      </c>
      <c r="E21" s="16"/>
      <c r="F21" s="16"/>
    </row>
    <row r="22" spans="1:6" s="4" customFormat="1" ht="39.5" thickBot="1" x14ac:dyDescent="0.35">
      <c r="A22" s="12" t="s">
        <v>76</v>
      </c>
      <c r="B22" s="13">
        <v>856</v>
      </c>
      <c r="C22" s="14"/>
      <c r="D22" s="15" t="s">
        <v>59</v>
      </c>
      <c r="E22" s="16"/>
      <c r="F22" s="16"/>
    </row>
    <row r="23" spans="1:6" s="4" customFormat="1" ht="39.5" thickBot="1" x14ac:dyDescent="0.35">
      <c r="A23" s="8" t="s">
        <v>8</v>
      </c>
      <c r="B23" s="9">
        <f>B24+B25+B26+B27+B28</f>
        <v>4195</v>
      </c>
      <c r="C23" s="9">
        <f>C24+C25+C26+C27+C28</f>
        <v>0</v>
      </c>
      <c r="D23" s="15" t="s">
        <v>51</v>
      </c>
      <c r="E23" s="18"/>
      <c r="F23" s="16"/>
    </row>
    <row r="24" spans="1:6" s="4" customFormat="1" ht="39.5" thickBot="1" x14ac:dyDescent="0.35">
      <c r="A24" s="12" t="s">
        <v>37</v>
      </c>
      <c r="B24" s="17">
        <v>3100</v>
      </c>
      <c r="C24" s="14"/>
      <c r="D24" s="15" t="s">
        <v>52</v>
      </c>
      <c r="E24" s="16"/>
      <c r="F24" s="16"/>
    </row>
    <row r="25" spans="1:6" s="4" customFormat="1" ht="39.5" thickBot="1" x14ac:dyDescent="0.35">
      <c r="A25" s="12" t="s">
        <v>38</v>
      </c>
      <c r="B25" s="17"/>
      <c r="C25" s="14"/>
      <c r="D25" s="15" t="s">
        <v>53</v>
      </c>
      <c r="E25" s="16"/>
      <c r="F25" s="16"/>
    </row>
    <row r="26" spans="1:6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6" s="4" customFormat="1" ht="39.5" thickBot="1" x14ac:dyDescent="0.35">
      <c r="A27" s="12" t="s">
        <v>40</v>
      </c>
      <c r="B27" s="13">
        <v>870</v>
      </c>
      <c r="C27" s="14"/>
      <c r="D27" s="25" t="s">
        <v>64</v>
      </c>
      <c r="E27" s="26"/>
      <c r="F27" s="26"/>
    </row>
    <row r="28" spans="1:6" s="4" customFormat="1" ht="26.5" thickBot="1" x14ac:dyDescent="0.35">
      <c r="A28" s="12" t="s">
        <v>41</v>
      </c>
      <c r="B28" s="13">
        <v>225</v>
      </c>
      <c r="C28" s="14"/>
      <c r="D28" s="19" t="s">
        <v>54</v>
      </c>
      <c r="E28" s="16"/>
      <c r="F28" s="16"/>
    </row>
    <row r="29" spans="1:6" s="4" customFormat="1" ht="26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54</v>
      </c>
      <c r="E29" s="16"/>
      <c r="F29" s="16"/>
    </row>
    <row r="30" spans="1:6" s="4" customFormat="1" ht="39.5" thickBot="1" x14ac:dyDescent="0.35">
      <c r="A30" s="12" t="s">
        <v>42</v>
      </c>
      <c r="B30" s="17"/>
      <c r="C30" s="14"/>
      <c r="D30" s="19" t="s">
        <v>54</v>
      </c>
      <c r="E30" s="16"/>
      <c r="F30" s="16"/>
    </row>
    <row r="31" spans="1:6" s="4" customFormat="1" ht="26.5" thickBot="1" x14ac:dyDescent="0.35">
      <c r="A31" s="12" t="s">
        <v>11</v>
      </c>
      <c r="B31" s="13"/>
      <c r="C31" s="14"/>
      <c r="D31" s="19" t="s">
        <v>54</v>
      </c>
      <c r="E31" s="16"/>
      <c r="F31" s="16"/>
    </row>
    <row r="32" spans="1:6" s="4" customFormat="1" ht="26.5" thickBot="1" x14ac:dyDescent="0.35">
      <c r="A32" s="8" t="s">
        <v>12</v>
      </c>
      <c r="B32" s="9">
        <f>B33+B34+B35</f>
        <v>17220</v>
      </c>
      <c r="C32" s="9">
        <f>C33+C34+C35</f>
        <v>0</v>
      </c>
      <c r="D32" s="19" t="s">
        <v>54</v>
      </c>
      <c r="E32" s="16"/>
      <c r="F32" s="16"/>
    </row>
    <row r="33" spans="1:8" s="4" customFormat="1" ht="26.5" thickBot="1" x14ac:dyDescent="0.35">
      <c r="A33" s="12" t="s">
        <v>43</v>
      </c>
      <c r="B33" s="17">
        <v>12640</v>
      </c>
      <c r="C33" s="14"/>
      <c r="D33" s="19" t="s">
        <v>54</v>
      </c>
      <c r="E33" s="16"/>
      <c r="F33" s="16"/>
    </row>
    <row r="34" spans="1:8" s="4" customFormat="1" ht="26.5" thickBot="1" x14ac:dyDescent="0.35">
      <c r="A34" s="12" t="s">
        <v>44</v>
      </c>
      <c r="B34" s="17">
        <v>4580</v>
      </c>
      <c r="C34" s="14"/>
      <c r="D34" s="10" t="s">
        <v>13</v>
      </c>
      <c r="E34" s="11">
        <v>1971</v>
      </c>
      <c r="F34" s="11"/>
    </row>
    <row r="35" spans="1:8" s="4" customFormat="1" ht="26.5" thickBot="1" x14ac:dyDescent="0.35">
      <c r="A35" s="12" t="s">
        <v>45</v>
      </c>
      <c r="B35" s="17"/>
      <c r="C35" s="14"/>
      <c r="D35" s="15" t="s">
        <v>55</v>
      </c>
      <c r="E35" s="16">
        <v>1971</v>
      </c>
      <c r="F35" s="16"/>
      <c r="G35" s="33"/>
      <c r="H35" s="33"/>
    </row>
    <row r="36" spans="1:8" s="4" customFormat="1" ht="26.5" thickBot="1" x14ac:dyDescent="0.35">
      <c r="A36" s="8" t="s">
        <v>14</v>
      </c>
      <c r="B36" s="24"/>
      <c r="C36" s="20"/>
      <c r="D36" s="10" t="s">
        <v>15</v>
      </c>
      <c r="E36" s="11"/>
      <c r="F36" s="11"/>
    </row>
    <row r="37" spans="1:8" s="4" customFormat="1" ht="13.5" thickBot="1" x14ac:dyDescent="0.35">
      <c r="A37" s="8" t="s">
        <v>16</v>
      </c>
      <c r="B37" s="9"/>
      <c r="C37" s="20"/>
      <c r="D37" s="10" t="s">
        <v>17</v>
      </c>
      <c r="E37" s="11"/>
      <c r="F37" s="11"/>
    </row>
    <row r="38" spans="1:8" s="4" customFormat="1" ht="26.5" thickBot="1" x14ac:dyDescent="0.35">
      <c r="A38" s="8" t="s">
        <v>18</v>
      </c>
      <c r="B38" s="9"/>
      <c r="C38" s="20"/>
      <c r="D38" s="10" t="s">
        <v>19</v>
      </c>
      <c r="E38" s="11"/>
      <c r="F38" s="11"/>
    </row>
    <row r="39" spans="1:8" s="4" customFormat="1" ht="39.5" thickBot="1" x14ac:dyDescent="0.35">
      <c r="A39" s="8" t="s">
        <v>20</v>
      </c>
      <c r="B39" s="9"/>
      <c r="C39" s="20"/>
      <c r="D39" s="10" t="s">
        <v>21</v>
      </c>
      <c r="E39" s="11"/>
      <c r="F39" s="11"/>
      <c r="H39" s="33"/>
    </row>
    <row r="40" spans="1:8" s="4" customFormat="1" ht="26.5" thickBot="1" x14ac:dyDescent="0.35">
      <c r="A40" s="8" t="s">
        <v>22</v>
      </c>
      <c r="B40" s="9">
        <f>B10+B16+B23+B29+B32+B36+B37+B38+B39</f>
        <v>34521</v>
      </c>
      <c r="C40" s="9">
        <f>C10+C16+C23+C29+C32+C36+C37+C38+C39</f>
        <v>0</v>
      </c>
      <c r="D40" s="10" t="s">
        <v>23</v>
      </c>
      <c r="E40" s="11">
        <f>E10+E16+E34+E36+E37+E38+E39</f>
        <v>34521</v>
      </c>
      <c r="F40" s="11">
        <f>F10+F16+F34+F36+F37+F38+F39</f>
        <v>0</v>
      </c>
      <c r="H40" s="33"/>
    </row>
    <row r="41" spans="1:8" s="4" customFormat="1" ht="26.5" thickBot="1" x14ac:dyDescent="0.35">
      <c r="A41" s="8" t="s">
        <v>24</v>
      </c>
      <c r="B41" s="9">
        <f>B42+B43+B44</f>
        <v>43303</v>
      </c>
      <c r="C41" s="9">
        <f>C42+C43+C44</f>
        <v>0</v>
      </c>
      <c r="D41" s="10" t="s">
        <v>25</v>
      </c>
      <c r="E41" s="11">
        <f>E42+E43+E44</f>
        <v>43303</v>
      </c>
      <c r="F41" s="11">
        <f>F42+F43+F44</f>
        <v>0</v>
      </c>
    </row>
    <row r="42" spans="1:8" s="4" customFormat="1" ht="26.5" thickBot="1" x14ac:dyDescent="0.35">
      <c r="A42" s="12" t="s">
        <v>46</v>
      </c>
      <c r="B42" s="13"/>
      <c r="C42" s="14"/>
      <c r="D42" s="15" t="s">
        <v>71</v>
      </c>
      <c r="E42" s="16">
        <v>26303</v>
      </c>
      <c r="F42" s="16"/>
    </row>
    <row r="43" spans="1:8" s="4" customFormat="1" ht="39.5" thickBot="1" x14ac:dyDescent="0.35">
      <c r="A43" s="12" t="s">
        <v>68</v>
      </c>
      <c r="B43" s="13">
        <v>17000</v>
      </c>
      <c r="C43" s="14"/>
      <c r="D43" s="15" t="s">
        <v>70</v>
      </c>
      <c r="E43" s="16">
        <v>17000</v>
      </c>
      <c r="F43" s="16"/>
    </row>
    <row r="44" spans="1:8" s="4" customFormat="1" ht="26.5" thickBot="1" x14ac:dyDescent="0.35">
      <c r="A44" s="12" t="s">
        <v>69</v>
      </c>
      <c r="B44" s="13">
        <v>26303</v>
      </c>
      <c r="C44" s="14"/>
      <c r="D44" s="15" t="s">
        <v>56</v>
      </c>
      <c r="E44" s="16"/>
      <c r="F44" s="16"/>
    </row>
    <row r="45" spans="1:8" s="4" customFormat="1" ht="13.5" thickBot="1" x14ac:dyDescent="0.35">
      <c r="A45" s="21" t="s">
        <v>26</v>
      </c>
      <c r="B45" s="22">
        <f>B40+B41</f>
        <v>77824</v>
      </c>
      <c r="C45" s="22">
        <f>C40+C41</f>
        <v>0</v>
      </c>
      <c r="D45" s="23" t="s">
        <v>27</v>
      </c>
      <c r="E45" s="22">
        <f>E40+E41</f>
        <v>77824</v>
      </c>
      <c r="F45" s="22">
        <f>F40+F41</f>
        <v>0</v>
      </c>
    </row>
    <row r="46" spans="1:8" ht="15" thickBot="1" x14ac:dyDescent="0.4">
      <c r="A46" s="2"/>
      <c r="D46" s="27"/>
    </row>
    <row r="47" spans="1:8" ht="105.75" customHeight="1" thickTop="1" thickBot="1" x14ac:dyDescent="0.4">
      <c r="A47" s="32" t="s">
        <v>60</v>
      </c>
      <c r="B47" s="43"/>
      <c r="C47" s="44"/>
      <c r="D47" s="30" t="s">
        <v>63</v>
      </c>
      <c r="E47" s="43"/>
      <c r="F47" s="44"/>
      <c r="G47" s="29"/>
    </row>
    <row r="48" spans="1:8" ht="30" thickTop="1" thickBot="1" x14ac:dyDescent="0.4">
      <c r="A48" s="32" t="s">
        <v>61</v>
      </c>
      <c r="B48" s="43" t="s">
        <v>80</v>
      </c>
      <c r="C48" s="44"/>
      <c r="D48" s="31"/>
      <c r="E48" s="28"/>
      <c r="F48" s="28"/>
    </row>
    <row r="49" spans="1:4" ht="30" thickTop="1" thickBot="1" x14ac:dyDescent="0.4">
      <c r="A49" s="32" t="s">
        <v>62</v>
      </c>
      <c r="B49" s="45" t="s">
        <v>81</v>
      </c>
      <c r="C49" s="46"/>
      <c r="D49" s="29"/>
    </row>
    <row r="50" spans="1:4" ht="15" thickTop="1" x14ac:dyDescent="0.35">
      <c r="A50" s="28"/>
    </row>
  </sheetData>
  <mergeCells count="10">
    <mergeCell ref="B47:C47"/>
    <mergeCell ref="E47:F47"/>
    <mergeCell ref="B48:C48"/>
    <mergeCell ref="B49:C49"/>
    <mergeCell ref="A1:F1"/>
    <mergeCell ref="A3:F3"/>
    <mergeCell ref="A4:F4"/>
    <mergeCell ref="A6:F6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"/>
  <sheetViews>
    <sheetView workbookViewId="0">
      <selection activeCell="F15" sqref="F15"/>
    </sheetView>
  </sheetViews>
  <sheetFormatPr baseColWidth="10" defaultRowHeight="14.5" x14ac:dyDescent="0.35"/>
  <cols>
    <col min="1" max="1" width="19.26953125" customWidth="1"/>
  </cols>
  <sheetData>
    <row r="6" spans="1:6" x14ac:dyDescent="0.35">
      <c r="B6" t="s">
        <v>92</v>
      </c>
      <c r="C6" t="s">
        <v>93</v>
      </c>
    </row>
    <row r="7" spans="1:6" x14ac:dyDescent="0.35">
      <c r="A7" t="s">
        <v>82</v>
      </c>
      <c r="B7">
        <v>350</v>
      </c>
      <c r="C7" s="34">
        <v>0.25</v>
      </c>
      <c r="D7">
        <f>B7*C7</f>
        <v>87.5</v>
      </c>
    </row>
    <row r="8" spans="1:6" x14ac:dyDescent="0.35">
      <c r="A8" t="s">
        <v>83</v>
      </c>
      <c r="B8">
        <v>2776.35</v>
      </c>
      <c r="C8" s="34">
        <v>0.25</v>
      </c>
      <c r="D8" s="35">
        <f t="shared" ref="D8:D14" si="0">B8*C8</f>
        <v>694.08749999999998</v>
      </c>
    </row>
    <row r="9" spans="1:6" x14ac:dyDescent="0.35">
      <c r="A9" t="s">
        <v>84</v>
      </c>
      <c r="B9">
        <v>2762.84</v>
      </c>
      <c r="C9" s="34">
        <v>0.25</v>
      </c>
      <c r="D9" s="35">
        <f t="shared" si="0"/>
        <v>690.71</v>
      </c>
      <c r="F9">
        <f>D9+D10+D11</f>
        <v>831.46</v>
      </c>
    </row>
    <row r="10" spans="1:6" x14ac:dyDescent="0.35">
      <c r="A10" t="s">
        <v>85</v>
      </c>
      <c r="B10">
        <v>543</v>
      </c>
      <c r="C10" s="34">
        <v>0.25</v>
      </c>
      <c r="D10" s="35">
        <f t="shared" si="0"/>
        <v>135.75</v>
      </c>
    </row>
    <row r="11" spans="1:6" x14ac:dyDescent="0.35">
      <c r="A11" t="s">
        <v>86</v>
      </c>
      <c r="B11">
        <v>20</v>
      </c>
      <c r="C11" s="34">
        <v>0.25</v>
      </c>
      <c r="D11" s="35">
        <f t="shared" si="0"/>
        <v>5</v>
      </c>
    </row>
    <row r="12" spans="1:6" x14ac:dyDescent="0.35">
      <c r="A12" t="s">
        <v>87</v>
      </c>
      <c r="B12">
        <v>450</v>
      </c>
      <c r="C12" s="34">
        <v>0.25</v>
      </c>
      <c r="D12">
        <f t="shared" si="0"/>
        <v>112.5</v>
      </c>
      <c r="F12">
        <f>D7+D12+D13+D14</f>
        <v>421.41500000000002</v>
      </c>
    </row>
    <row r="13" spans="1:6" x14ac:dyDescent="0.35">
      <c r="A13" t="s">
        <v>88</v>
      </c>
      <c r="B13">
        <v>660</v>
      </c>
      <c r="C13" s="34">
        <v>0.25</v>
      </c>
      <c r="D13">
        <f t="shared" si="0"/>
        <v>165</v>
      </c>
      <c r="F13">
        <v>1419.15</v>
      </c>
    </row>
    <row r="14" spans="1:6" x14ac:dyDescent="0.35">
      <c r="A14" t="s">
        <v>89</v>
      </c>
      <c r="B14">
        <f>225.66</f>
        <v>225.66</v>
      </c>
      <c r="C14" s="34">
        <v>0.25</v>
      </c>
      <c r="D14">
        <f t="shared" si="0"/>
        <v>56.414999999999999</v>
      </c>
      <c r="F14">
        <f>SUM(F12:F13)</f>
        <v>1840.5650000000001</v>
      </c>
    </row>
    <row r="20" spans="1:4" x14ac:dyDescent="0.35">
      <c r="A20" t="s">
        <v>90</v>
      </c>
      <c r="C20" s="34">
        <v>0.5</v>
      </c>
      <c r="D20">
        <f>B20*C20</f>
        <v>0</v>
      </c>
    </row>
    <row r="22" spans="1:4" x14ac:dyDescent="0.35">
      <c r="A22" t="s">
        <v>91</v>
      </c>
      <c r="B22">
        <v>14050.68</v>
      </c>
      <c r="C22" s="34">
        <v>0.25</v>
      </c>
      <c r="D22">
        <f>B22*C22</f>
        <v>3512.67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2021</vt:lpstr>
      <vt:lpstr>2022</vt:lpstr>
      <vt:lpstr>Feuil1</vt:lpstr>
      <vt:lpstr>'2021'!Impression_des_titres</vt:lpstr>
      <vt:lpstr>'2022'!Impression_des_titres</vt:lpstr>
      <vt:lpstr>'2021'!Zone_d_impression</vt:lpstr>
      <vt:lpstr>'2022'!Zone_d_impression</vt:lpstr>
    </vt:vector>
  </TitlesOfParts>
  <Company>Conseil Départemental du Val de Marne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Lemerle, Charlotte</dc:creator>
  <cp:lastModifiedBy>sakina</cp:lastModifiedBy>
  <cp:lastPrinted>2022-01-25T15:00:36Z</cp:lastPrinted>
  <dcterms:created xsi:type="dcterms:W3CDTF">2018-05-28T08:04:50Z</dcterms:created>
  <dcterms:modified xsi:type="dcterms:W3CDTF">2022-01-25T15:16:57Z</dcterms:modified>
</cp:coreProperties>
</file>